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1"/>
  </bookViews>
  <sheets>
    <sheet name="ESTA SITUA FRA 2021-2020" sheetId="1" r:id="rId1"/>
    <sheet name="ESTADO RESULT 2021-2020" sheetId="2" r:id="rId2"/>
  </sheets>
  <definedNames/>
  <calcPr fullCalcOnLoad="1"/>
</workbook>
</file>

<file path=xl/sharedStrings.xml><?xml version="1.0" encoding="utf-8"?>
<sst xmlns="http://schemas.openxmlformats.org/spreadsheetml/2006/main" count="101" uniqueCount="92">
  <si>
    <t>FUNDACION BEATO ESTEBAN MAYA GUTIERREZ</t>
  </si>
  <si>
    <t>ESTADO DE SITUACION FINANCIERA INDIVIDUAL POR LOS PERIODOS TERMINADOS EN:</t>
  </si>
  <si>
    <t>ACTIVO</t>
  </si>
  <si>
    <t>PASIVO</t>
  </si>
  <si>
    <t>Notas</t>
  </si>
  <si>
    <t>Variac Niif</t>
  </si>
  <si>
    <t>ACTIVO CORRIENTE</t>
  </si>
  <si>
    <t>PASIVO CORRIENTE</t>
  </si>
  <si>
    <t xml:space="preserve"> Efectivo y Equivalentes</t>
  </si>
  <si>
    <t xml:space="preserve"> Obligaciones Financieras</t>
  </si>
  <si>
    <t xml:space="preserve"> Cuentas Por Cobrar</t>
  </si>
  <si>
    <t xml:space="preserve"> Proveedores</t>
  </si>
  <si>
    <t xml:space="preserve"> Clientes</t>
  </si>
  <si>
    <t xml:space="preserve"> Cuentas Por Pagar</t>
  </si>
  <si>
    <t xml:space="preserve"> Provisión Deterioro Cartera NIIF</t>
  </si>
  <si>
    <t xml:space="preserve"> Impuestos Gravamenes y Tasas</t>
  </si>
  <si>
    <t xml:space="preserve"> Anticipo Impuestos</t>
  </si>
  <si>
    <t xml:space="preserve"> Impuesto Diferido </t>
  </si>
  <si>
    <t xml:space="preserve"> Otras Cuentas Por Cobrar</t>
  </si>
  <si>
    <t xml:space="preserve"> Otros Pasivos Laborales</t>
  </si>
  <si>
    <t xml:space="preserve"> Inventarios  NIIF</t>
  </si>
  <si>
    <t xml:space="preserve"> Otros Pasivos Anticipos Clientes</t>
  </si>
  <si>
    <t xml:space="preserve"> Provisión deterioro inventario NIIF</t>
  </si>
  <si>
    <t>TOTAL ACTIVO CORRIENTE</t>
  </si>
  <si>
    <t>TOTAL PASIVO CORRIENTE</t>
  </si>
  <si>
    <t>PROPIEDAD PLANTA Y EQUIPO</t>
  </si>
  <si>
    <t>PASIVO A LARGO PLAZO</t>
  </si>
  <si>
    <t xml:space="preserve"> Terrenos</t>
  </si>
  <si>
    <t xml:space="preserve"> Obligación Financiera</t>
  </si>
  <si>
    <t xml:space="preserve"> Revaluacion Terrenos NIIF</t>
  </si>
  <si>
    <t>TOTAL PASIVOS</t>
  </si>
  <si>
    <t xml:space="preserve"> Construcciones y Edificios</t>
  </si>
  <si>
    <t xml:space="preserve"> Maquinaria y Equipo</t>
  </si>
  <si>
    <t xml:space="preserve"> Flota y Equipo de Transporte</t>
  </si>
  <si>
    <t>PATRIMONIO</t>
  </si>
  <si>
    <t>Total  Propiedad Planta y Equipo</t>
  </si>
  <si>
    <t xml:space="preserve"> Capital Social - Donaciones </t>
  </si>
  <si>
    <t xml:space="preserve"> Donaciones - Instrumentos Musicales</t>
  </si>
  <si>
    <t>DEPRECIACION ACUMULADA</t>
  </si>
  <si>
    <t xml:space="preserve"> Reserva Legal</t>
  </si>
  <si>
    <t xml:space="preserve"> Revalorización del Patrimonio</t>
  </si>
  <si>
    <t>TOTAL PROPIEDAD PLANTA Y EQUIPO</t>
  </si>
  <si>
    <t>OTROS ACTIVOS</t>
  </si>
  <si>
    <t xml:space="preserve"> Resultado de la adopcion</t>
  </si>
  <si>
    <t xml:space="preserve"> Inversiones en Sociedades</t>
  </si>
  <si>
    <t xml:space="preserve"> Revaluacio Inversiones NIIF</t>
  </si>
  <si>
    <t xml:space="preserve"> Superávit por Valorizaciones</t>
  </si>
  <si>
    <t xml:space="preserve"> Impuesto Diferido NIIF</t>
  </si>
  <si>
    <t>TOTAL PATRIMONIO</t>
  </si>
  <si>
    <t>TOTAL OTROS ACTIVOS</t>
  </si>
  <si>
    <t>TOTAL ACTIVOS</t>
  </si>
  <si>
    <t>TOTAL PASIVO MAS PATRIMONIO</t>
  </si>
  <si>
    <t>JOSE ANCIZAR JIMENEZ GUTIERREZ</t>
  </si>
  <si>
    <t>LEIDY DAYANA GARCIA CASTAÑO</t>
  </si>
  <si>
    <t>Representante Legal</t>
  </si>
  <si>
    <t xml:space="preserve">Contador Publico T.P. 190421-T </t>
  </si>
  <si>
    <t>MARIA ALICIA GUTIERREZ GOMEZ</t>
  </si>
  <si>
    <t>DIEGO FERNAND GIL ISAZA</t>
  </si>
  <si>
    <t>Contador Publica TP 190421-T</t>
  </si>
  <si>
    <t xml:space="preserve"> ESTADO DE RESULTADO INTEGRAL INDIVIDUAL POR LOS PERIODOS TERMIANDOS EN:</t>
  </si>
  <si>
    <t>INGRESOS</t>
  </si>
  <si>
    <t xml:space="preserve"> Ingresos Actividades de Asociacion</t>
  </si>
  <si>
    <t>GASTOS OPERACIONALES</t>
  </si>
  <si>
    <t>De Administración</t>
  </si>
  <si>
    <t>Total Gastos Operacionales</t>
  </si>
  <si>
    <t>GASTOS NO OPERACIONALES</t>
  </si>
  <si>
    <t xml:space="preserve"> Financieros</t>
  </si>
  <si>
    <t xml:space="preserve"> Otros</t>
  </si>
  <si>
    <t>Total Gastos NO Operacionales</t>
  </si>
  <si>
    <t>INGRESOS NO OPERATIVOS</t>
  </si>
  <si>
    <t>Total Ingresos No Operativos</t>
  </si>
  <si>
    <t xml:space="preserve"> </t>
  </si>
  <si>
    <t>Provisión Impuesto Renta 20%</t>
  </si>
  <si>
    <t>menos: actividades comunitarias realizadas</t>
  </si>
  <si>
    <t xml:space="preserve">INGRESO NETO </t>
  </si>
  <si>
    <t xml:space="preserve">EXCEDENTE OPERACIONAL </t>
  </si>
  <si>
    <t>EXCEDENTE ANTES DE IMPUESTOS</t>
  </si>
  <si>
    <t>EXCEDENTE  A DISPOSICION</t>
  </si>
  <si>
    <t xml:space="preserve"> Excedente de  Ejercicios Anteriores</t>
  </si>
  <si>
    <t xml:space="preserve"> Excedente  del  Ejercicio</t>
  </si>
  <si>
    <t>Revisor Fiscal  TP 9944-T</t>
  </si>
  <si>
    <t>NOTA 4</t>
  </si>
  <si>
    <t>NOTA 5</t>
  </si>
  <si>
    <t>NOTA 6</t>
  </si>
  <si>
    <t>NOTA 7</t>
  </si>
  <si>
    <t>NOTA 8</t>
  </si>
  <si>
    <t>NOTA 9</t>
  </si>
  <si>
    <t>NOTA 10</t>
  </si>
  <si>
    <t xml:space="preserve">menos costo de la venta articulos religiosos </t>
  </si>
  <si>
    <t>NIT  901,017,541-6</t>
  </si>
  <si>
    <t>REVISORA FISCAL TP 9944-T</t>
  </si>
  <si>
    <t xml:space="preserve"> Otros Costo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</si>
</sst>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dd\-mm\-yy"/>
    <numFmt numFmtId="171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Genev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3" fontId="4" fillId="0" borderId="0" xfId="53" applyNumberFormat="1" applyFont="1" applyAlignment="1">
      <alignment horizontal="center"/>
      <protection/>
    </xf>
    <xf numFmtId="0" fontId="4" fillId="0" borderId="0" xfId="53" applyFont="1">
      <alignment/>
      <protection/>
    </xf>
    <xf numFmtId="170" fontId="4" fillId="0" borderId="0" xfId="53" applyNumberFormat="1" applyFont="1" applyAlignment="1">
      <alignment vertical="center"/>
      <protection/>
    </xf>
    <xf numFmtId="3" fontId="4" fillId="0" borderId="0" xfId="53" applyNumberFormat="1" applyFont="1">
      <alignment/>
      <protection/>
    </xf>
    <xf numFmtId="3" fontId="4" fillId="0" borderId="0" xfId="53" applyNumberFormat="1" applyFont="1" applyAlignment="1">
      <alignment horizontal="right"/>
      <protection/>
    </xf>
    <xf numFmtId="171" fontId="4" fillId="0" borderId="0" xfId="53" applyNumberFormat="1" applyFont="1">
      <alignment/>
      <protection/>
    </xf>
    <xf numFmtId="4" fontId="4" fillId="0" borderId="0" xfId="53" applyNumberFormat="1" applyFont="1">
      <alignment/>
      <protection/>
    </xf>
    <xf numFmtId="3" fontId="4" fillId="0" borderId="0" xfId="56" applyNumberFormat="1" applyFont="1" applyFill="1" applyAlignment="1">
      <alignment/>
    </xf>
    <xf numFmtId="171" fontId="4" fillId="0" borderId="0" xfId="53" applyNumberFormat="1" applyFont="1" applyAlignment="1">
      <alignment horizontal="right"/>
      <protection/>
    </xf>
    <xf numFmtId="0" fontId="3" fillId="0" borderId="0" xfId="52" applyFont="1" applyAlignment="1">
      <alignment horizontal="center" wrapText="1"/>
      <protection/>
    </xf>
    <xf numFmtId="0" fontId="4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vertical="center"/>
      <protection/>
    </xf>
    <xf numFmtId="3" fontId="4" fillId="0" borderId="0" xfId="52" applyNumberFormat="1" applyFont="1" applyAlignment="1">
      <alignment horizontal="right"/>
      <protection/>
    </xf>
    <xf numFmtId="3" fontId="4" fillId="0" borderId="0" xfId="52" applyNumberFormat="1" applyFont="1">
      <alignment/>
      <protection/>
    </xf>
    <xf numFmtId="0" fontId="4" fillId="0" borderId="0" xfId="52" applyFont="1" applyAlignment="1">
      <alignment horizontal="right"/>
      <protection/>
    </xf>
    <xf numFmtId="15" fontId="4" fillId="0" borderId="0" xfId="52" applyNumberFormat="1" applyFont="1" applyAlignment="1">
      <alignment horizontal="center" vertical="center"/>
      <protection/>
    </xf>
    <xf numFmtId="49" fontId="4" fillId="0" borderId="0" xfId="52" applyNumberFormat="1" applyFont="1">
      <alignment/>
      <protection/>
    </xf>
    <xf numFmtId="0" fontId="4" fillId="0" borderId="0" xfId="52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3" fontId="6" fillId="0" borderId="0" xfId="53" applyNumberFormat="1" applyFont="1">
      <alignment/>
      <protection/>
    </xf>
    <xf numFmtId="3" fontId="6" fillId="0" borderId="0" xfId="53" applyNumberFormat="1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4" fillId="0" borderId="0" xfId="53" applyFont="1" applyAlignment="1">
      <alignment horizontal="left" vertical="center"/>
      <protection/>
    </xf>
    <xf numFmtId="0" fontId="42" fillId="0" borderId="0" xfId="53" applyFont="1" applyAlignment="1">
      <alignment horizontal="left" vertical="center"/>
      <protection/>
    </xf>
    <xf numFmtId="170" fontId="4" fillId="0" borderId="0" xfId="53" applyNumberFormat="1" applyFont="1" applyAlignment="1">
      <alignment horizontal="center" vertical="center"/>
      <protection/>
    </xf>
    <xf numFmtId="15" fontId="4" fillId="0" borderId="0" xfId="53" applyNumberFormat="1" applyFont="1" applyAlignment="1">
      <alignment horizontal="center" vertical="center"/>
      <protection/>
    </xf>
    <xf numFmtId="3" fontId="4" fillId="0" borderId="0" xfId="53" applyNumberFormat="1" applyFont="1" applyAlignment="1">
      <alignment horizontal="center" vertical="center" wrapText="1"/>
      <protection/>
    </xf>
    <xf numFmtId="0" fontId="2" fillId="0" borderId="0" xfId="53" applyFont="1" applyAlignment="1">
      <alignment horizontal="left" vertical="center"/>
      <protection/>
    </xf>
    <xf numFmtId="0" fontId="8" fillId="0" borderId="0" xfId="53" applyFont="1">
      <alignment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left"/>
      <protection/>
    </xf>
    <xf numFmtId="0" fontId="2" fillId="0" borderId="0" xfId="53" applyAlignment="1">
      <alignment horizontal="center"/>
      <protection/>
    </xf>
    <xf numFmtId="3" fontId="2" fillId="0" borderId="0" xfId="53" applyNumberFormat="1">
      <alignment/>
      <protection/>
    </xf>
    <xf numFmtId="3" fontId="2" fillId="0" borderId="0" xfId="53" applyNumberFormat="1" applyAlignment="1">
      <alignment horizontal="center"/>
      <protection/>
    </xf>
    <xf numFmtId="0" fontId="2" fillId="0" borderId="0" xfId="53">
      <alignment/>
      <protection/>
    </xf>
    <xf numFmtId="0" fontId="2" fillId="0" borderId="0" xfId="53" applyAlignment="1">
      <alignment horizontal="right"/>
      <protection/>
    </xf>
    <xf numFmtId="0" fontId="2" fillId="0" borderId="0" xfId="53" applyAlignment="1">
      <alignment horizontal="left"/>
      <protection/>
    </xf>
    <xf numFmtId="15" fontId="7" fillId="0" borderId="0" xfId="52" applyNumberFormat="1" applyFont="1" applyAlignment="1">
      <alignment horizontal="center" vertical="center"/>
      <protection/>
    </xf>
    <xf numFmtId="3" fontId="3" fillId="0" borderId="0" xfId="53" applyNumberFormat="1" applyFont="1">
      <alignment/>
      <protection/>
    </xf>
    <xf numFmtId="3" fontId="8" fillId="0" borderId="0" xfId="53" applyNumberFormat="1" applyFont="1">
      <alignment/>
      <protection/>
    </xf>
    <xf numFmtId="0" fontId="2" fillId="0" borderId="0" xfId="53" applyAlignment="1">
      <alignment horizontal="center"/>
      <protection/>
    </xf>
    <xf numFmtId="0" fontId="6" fillId="0" borderId="0" xfId="53" applyFont="1" applyAlignment="1">
      <alignment horizontal="center"/>
      <protection/>
    </xf>
    <xf numFmtId="171" fontId="3" fillId="0" borderId="0" xfId="52" applyNumberFormat="1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DOS FCIEROS 00 DELTAVALLE" xfId="52"/>
    <cellStyle name="Normal_EDOS FCIEROS TECNO 2004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76200</xdr:rowOff>
    </xdr:from>
    <xdr:to>
      <xdr:col>0</xdr:col>
      <xdr:colOff>1619250</xdr:colOff>
      <xdr:row>41</xdr:row>
      <xdr:rowOff>228600</xdr:rowOff>
    </xdr:to>
    <xdr:pic>
      <xdr:nvPicPr>
        <xdr:cNvPr id="1" name="Imagen 1" descr="Descripción: Descripción: C:\Users\Rafael\Pictures\firma Anciz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2945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43</xdr:row>
      <xdr:rowOff>142875</xdr:rowOff>
    </xdr:from>
    <xdr:to>
      <xdr:col>6</xdr:col>
      <xdr:colOff>790575</xdr:colOff>
      <xdr:row>47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4545" r="1596" b="4545"/>
        <a:stretch>
          <a:fillRect/>
        </a:stretch>
      </xdr:blipFill>
      <xdr:spPr>
        <a:xfrm>
          <a:off x="4476750" y="8086725"/>
          <a:ext cx="1114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31</xdr:row>
      <xdr:rowOff>85725</xdr:rowOff>
    </xdr:from>
    <xdr:to>
      <xdr:col>0</xdr:col>
      <xdr:colOff>1962150</xdr:colOff>
      <xdr:row>35</xdr:row>
      <xdr:rowOff>19050</xdr:rowOff>
    </xdr:to>
    <xdr:pic>
      <xdr:nvPicPr>
        <xdr:cNvPr id="1" name="Imagen 1" descr="Descripción: Descripción: C:\Users\Rafael\Pictures\firma Anciz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18172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1847850</xdr:colOff>
      <xdr:row>38</xdr:row>
      <xdr:rowOff>0</xdr:rowOff>
    </xdr:from>
    <xdr:to>
      <xdr:col>3</xdr:col>
      <xdr:colOff>314325</xdr:colOff>
      <xdr:row>41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4545" r="1596" b="4545"/>
        <a:stretch>
          <a:fillRect/>
        </a:stretch>
      </xdr:blipFill>
      <xdr:spPr>
        <a:xfrm>
          <a:off x="1847850" y="7439025"/>
          <a:ext cx="2609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zoomScalePageLayoutView="0" workbookViewId="0" topLeftCell="A19">
      <selection activeCell="G12" sqref="G12"/>
    </sheetView>
  </sheetViews>
  <sheetFormatPr defaultColWidth="11.421875" defaultRowHeight="15"/>
  <cols>
    <col min="1" max="1" width="34.421875" style="5" customWidth="1"/>
    <col min="2" max="2" width="7.57421875" style="5" customWidth="1"/>
    <col min="3" max="3" width="11.421875" style="5" customWidth="1"/>
    <col min="4" max="4" width="13.7109375" style="5" customWidth="1"/>
    <col min="5" max="5" width="14.00390625" style="7" hidden="1" customWidth="1"/>
    <col min="6" max="6" width="4.8515625" style="7" customWidth="1"/>
    <col min="7" max="7" width="39.28125" style="5" bestFit="1" customWidth="1"/>
    <col min="8" max="8" width="6.00390625" style="5" customWidth="1"/>
    <col min="9" max="9" width="13.8515625" style="5" customWidth="1"/>
    <col min="10" max="10" width="14.57421875" style="5" customWidth="1"/>
    <col min="11" max="11" width="14.00390625" style="5" hidden="1" customWidth="1"/>
    <col min="12" max="16384" width="11.421875" style="5" customWidth="1"/>
  </cols>
  <sheetData>
    <row r="1" spans="1:10" s="1" customFormat="1" ht="14.25">
      <c r="A1" s="33" t="s">
        <v>0</v>
      </c>
      <c r="B1" s="33"/>
      <c r="C1" s="33"/>
      <c r="D1" s="33"/>
      <c r="E1" s="33"/>
      <c r="F1" s="33"/>
      <c r="G1" s="33"/>
      <c r="H1" s="28"/>
      <c r="I1" s="28"/>
      <c r="J1" s="28"/>
    </row>
    <row r="2" spans="1:10" s="1" customFormat="1" ht="14.25">
      <c r="A2" s="33" t="s">
        <v>89</v>
      </c>
      <c r="B2" s="33"/>
      <c r="C2" s="33"/>
      <c r="D2" s="33"/>
      <c r="E2" s="33"/>
      <c r="F2" s="33"/>
      <c r="G2" s="33"/>
      <c r="H2" s="28"/>
      <c r="I2" s="28"/>
      <c r="J2" s="28"/>
    </row>
    <row r="3" spans="1:34" s="1" customFormat="1" ht="14.25">
      <c r="A3" s="33" t="s">
        <v>1</v>
      </c>
      <c r="B3" s="33"/>
      <c r="C3" s="33"/>
      <c r="D3" s="33"/>
      <c r="E3" s="33"/>
      <c r="F3" s="33"/>
      <c r="G3" s="33"/>
      <c r="H3" s="28"/>
      <c r="I3" s="28"/>
      <c r="J3" s="28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1" customFormat="1" ht="17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25">
      <c r="A5" s="2" t="s">
        <v>2</v>
      </c>
      <c r="B5" s="3"/>
      <c r="C5" s="3"/>
      <c r="D5" s="3"/>
      <c r="E5" s="4"/>
      <c r="F5" s="4"/>
      <c r="G5" s="30" t="s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71" s="1" customFormat="1" ht="14.25">
      <c r="A6" s="2"/>
      <c r="B6" s="2" t="s">
        <v>4</v>
      </c>
      <c r="C6" s="31">
        <v>44561</v>
      </c>
      <c r="D6" s="31">
        <v>44196</v>
      </c>
      <c r="E6" s="32" t="s">
        <v>5</v>
      </c>
      <c r="F6" s="32"/>
      <c r="H6" s="2" t="s">
        <v>4</v>
      </c>
      <c r="I6" s="31">
        <v>44561</v>
      </c>
      <c r="J6" s="31">
        <v>44196</v>
      </c>
      <c r="K6" s="32" t="s">
        <v>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8" spans="1:10" ht="15">
      <c r="A8" s="5" t="s">
        <v>6</v>
      </c>
      <c r="G8" s="5" t="s">
        <v>7</v>
      </c>
      <c r="H8" s="34" t="s">
        <v>83</v>
      </c>
      <c r="I8" s="45">
        <f>+I11+I12</f>
        <v>4173525</v>
      </c>
      <c r="J8" s="10">
        <f>+J11</f>
        <v>1849915</v>
      </c>
    </row>
    <row r="9" spans="1:12" ht="15">
      <c r="A9" s="5" t="s">
        <v>8</v>
      </c>
      <c r="B9" s="34" t="s">
        <v>81</v>
      </c>
      <c r="C9" s="45">
        <f>28033376+404989</f>
        <v>28438365</v>
      </c>
      <c r="D9" s="7">
        <f>23054165+7000</f>
        <v>23061165</v>
      </c>
      <c r="E9" s="9" t="e">
        <f>#REF!-#REF!</f>
        <v>#REF!</v>
      </c>
      <c r="F9" s="9"/>
      <c r="G9" s="5" t="s">
        <v>9</v>
      </c>
      <c r="I9" s="7">
        <v>0</v>
      </c>
      <c r="K9" s="9" t="e">
        <f>#REF!-#REF!</f>
        <v>#REF!</v>
      </c>
      <c r="L9" s="7"/>
    </row>
    <row r="10" spans="1:12" ht="14.25">
      <c r="A10" s="5" t="s">
        <v>10</v>
      </c>
      <c r="C10" s="7">
        <v>0</v>
      </c>
      <c r="D10" s="7">
        <v>0</v>
      </c>
      <c r="E10" s="8" t="e">
        <f>#REF!-#REF!</f>
        <v>#REF!</v>
      </c>
      <c r="F10" s="9"/>
      <c r="G10" s="5" t="s">
        <v>11</v>
      </c>
      <c r="I10" s="7">
        <v>0</v>
      </c>
      <c r="K10" s="9" t="e">
        <f>#REF!-#REF!</f>
        <v>#REF!</v>
      </c>
      <c r="L10" s="7"/>
    </row>
    <row r="11" spans="1:12" ht="14.25">
      <c r="A11" s="5" t="s">
        <v>12</v>
      </c>
      <c r="C11" s="7">
        <v>0</v>
      </c>
      <c r="D11" s="7">
        <v>0</v>
      </c>
      <c r="E11" s="8" t="e">
        <f>#REF!-#REF!</f>
        <v>#REF!</v>
      </c>
      <c r="F11" s="9"/>
      <c r="G11" s="5" t="s">
        <v>13</v>
      </c>
      <c r="I11" s="7">
        <v>1698525</v>
      </c>
      <c r="J11" s="10">
        <v>1849915</v>
      </c>
      <c r="K11" s="9" t="e">
        <f>#REF!-#REF!</f>
        <v>#REF!</v>
      </c>
      <c r="L11" s="7"/>
    </row>
    <row r="12" spans="1:11" ht="14.25">
      <c r="A12" s="5" t="s">
        <v>14</v>
      </c>
      <c r="C12" s="7">
        <v>0</v>
      </c>
      <c r="D12" s="7">
        <v>0</v>
      </c>
      <c r="E12" s="8" t="e">
        <f>#REF!-#REF!</f>
        <v>#REF!</v>
      </c>
      <c r="F12" s="9"/>
      <c r="G12" s="5" t="s">
        <v>15</v>
      </c>
      <c r="I12" s="7">
        <v>2475000</v>
      </c>
      <c r="J12" s="10">
        <v>0</v>
      </c>
      <c r="K12" s="9" t="e">
        <f>#REF!-#REF!</f>
        <v>#REF!</v>
      </c>
    </row>
    <row r="13" spans="1:11" ht="14.25">
      <c r="A13" s="5" t="s">
        <v>16</v>
      </c>
      <c r="C13" s="7">
        <v>0</v>
      </c>
      <c r="D13" s="7">
        <v>0</v>
      </c>
      <c r="E13" s="8" t="e">
        <f>#REF!-#REF!</f>
        <v>#REF!</v>
      </c>
      <c r="F13" s="9"/>
      <c r="G13" s="5" t="s">
        <v>17</v>
      </c>
      <c r="I13" s="7">
        <v>0</v>
      </c>
      <c r="J13" s="10">
        <v>0</v>
      </c>
      <c r="K13" s="9" t="e">
        <f>#REF!-#REF!</f>
        <v>#REF!</v>
      </c>
    </row>
    <row r="14" spans="1:11" ht="14.25">
      <c r="A14" s="5" t="s">
        <v>18</v>
      </c>
      <c r="C14" s="7">
        <v>0</v>
      </c>
      <c r="D14" s="7">
        <v>0</v>
      </c>
      <c r="E14" s="8" t="e">
        <f>#REF!-#REF!</f>
        <v>#REF!</v>
      </c>
      <c r="F14" s="9"/>
      <c r="G14" s="5" t="s">
        <v>19</v>
      </c>
      <c r="I14" s="7">
        <v>0</v>
      </c>
      <c r="J14" s="10">
        <v>0</v>
      </c>
      <c r="K14" s="9" t="e">
        <f>#REF!-#REF!</f>
        <v>#REF!</v>
      </c>
    </row>
    <row r="15" spans="1:11" ht="15">
      <c r="A15" s="5" t="s">
        <v>20</v>
      </c>
      <c r="B15" s="34" t="s">
        <v>82</v>
      </c>
      <c r="C15" s="45">
        <v>9829667</v>
      </c>
      <c r="D15" s="7">
        <v>10698167</v>
      </c>
      <c r="E15" s="8" t="e">
        <f>#REF!-#REF!</f>
        <v>#REF!</v>
      </c>
      <c r="F15" s="9"/>
      <c r="G15" s="5" t="s">
        <v>21</v>
      </c>
      <c r="I15" s="7">
        <v>0</v>
      </c>
      <c r="J15" s="10">
        <v>0</v>
      </c>
      <c r="K15" s="9" t="e">
        <f>#REF!-#REF!</f>
        <v>#REF!</v>
      </c>
    </row>
    <row r="16" spans="1:11" ht="14.25">
      <c r="A16" s="5" t="s">
        <v>22</v>
      </c>
      <c r="D16" s="7"/>
      <c r="E16" s="8" t="e">
        <f>#REF!-#REF!</f>
        <v>#REF!</v>
      </c>
      <c r="F16" s="9"/>
      <c r="G16" s="9"/>
      <c r="H16" s="9"/>
      <c r="I16" s="9"/>
      <c r="J16" s="9"/>
      <c r="K16" s="9"/>
    </row>
    <row r="17" spans="4:11" ht="14.25">
      <c r="D17" s="7"/>
      <c r="G17" s="9"/>
      <c r="H17" s="9"/>
      <c r="I17" s="9"/>
      <c r="J17" s="9"/>
      <c r="K17" s="9"/>
    </row>
    <row r="18" spans="1:11" ht="14.25">
      <c r="A18" s="5" t="s">
        <v>23</v>
      </c>
      <c r="C18" s="7">
        <f>+C9+C15</f>
        <v>38268032</v>
      </c>
      <c r="D18" s="7">
        <f>+D9+D15</f>
        <v>33759332</v>
      </c>
      <c r="E18" s="8" t="e">
        <f>SUM(E9:E17)</f>
        <v>#REF!</v>
      </c>
      <c r="F18" s="8"/>
      <c r="G18" s="5" t="s">
        <v>24</v>
      </c>
      <c r="I18" s="7">
        <f>+I8</f>
        <v>4173525</v>
      </c>
      <c r="J18" s="10">
        <f>SUM(J11:J17)</f>
        <v>1849915</v>
      </c>
      <c r="K18" s="8" t="e">
        <f>SUM(K9:K17)</f>
        <v>#REF!</v>
      </c>
    </row>
    <row r="19" spans="5:11" ht="14.25">
      <c r="E19" s="11"/>
      <c r="F19" s="11"/>
      <c r="K19" s="9"/>
    </row>
    <row r="20" spans="1:11" ht="14.25">
      <c r="A20" s="5" t="s">
        <v>25</v>
      </c>
      <c r="C20" s="5">
        <v>0</v>
      </c>
      <c r="D20" s="5">
        <v>0</v>
      </c>
      <c r="E20" s="11"/>
      <c r="F20" s="11"/>
      <c r="G20" s="5" t="s">
        <v>26</v>
      </c>
      <c r="K20" s="9"/>
    </row>
    <row r="21" spans="1:11" ht="14.25">
      <c r="A21" s="5" t="s">
        <v>27</v>
      </c>
      <c r="C21" s="5">
        <v>0</v>
      </c>
      <c r="D21" s="5">
        <v>0</v>
      </c>
      <c r="E21" s="8" t="e">
        <f>#REF!-#REF!</f>
        <v>#REF!</v>
      </c>
      <c r="F21" s="9"/>
      <c r="G21" s="5" t="s">
        <v>28</v>
      </c>
      <c r="I21" s="5">
        <v>0</v>
      </c>
      <c r="J21" s="5">
        <v>0</v>
      </c>
      <c r="K21" s="9" t="e">
        <f>#REF!-#REF!</f>
        <v>#REF!</v>
      </c>
    </row>
    <row r="22" spans="1:11" ht="14.25">
      <c r="A22" s="5" t="s">
        <v>29</v>
      </c>
      <c r="C22" s="5">
        <v>0</v>
      </c>
      <c r="D22" s="5">
        <v>0</v>
      </c>
      <c r="E22" s="8" t="e">
        <f>#REF!-#REF!</f>
        <v>#REF!</v>
      </c>
      <c r="F22" s="9"/>
      <c r="G22" s="5" t="s">
        <v>30</v>
      </c>
      <c r="I22" s="7">
        <f>+I18</f>
        <v>4173525</v>
      </c>
      <c r="J22" s="10">
        <f>+J18</f>
        <v>1849915</v>
      </c>
      <c r="K22" s="8" t="e">
        <f>K18+K21</f>
        <v>#REF!</v>
      </c>
    </row>
    <row r="23" spans="1:11" ht="14.25">
      <c r="A23" s="5" t="s">
        <v>31</v>
      </c>
      <c r="C23" s="5">
        <v>0</v>
      </c>
      <c r="D23" s="5">
        <v>0</v>
      </c>
      <c r="E23" s="8" t="e">
        <f>#REF!-#REF!</f>
        <v>#REF!</v>
      </c>
      <c r="F23" s="9"/>
      <c r="K23" s="9"/>
    </row>
    <row r="24" spans="1:11" ht="14.25">
      <c r="A24" s="5" t="s">
        <v>32</v>
      </c>
      <c r="C24" s="5">
        <v>0</v>
      </c>
      <c r="D24" s="5">
        <v>0</v>
      </c>
      <c r="E24" s="8" t="e">
        <f>#REF!-#REF!</f>
        <v>#REF!</v>
      </c>
      <c r="F24" s="9"/>
      <c r="K24" s="9"/>
    </row>
    <row r="25" spans="1:11" ht="14.25">
      <c r="A25" s="5" t="s">
        <v>33</v>
      </c>
      <c r="C25" s="5">
        <v>0</v>
      </c>
      <c r="D25" s="5">
        <v>0</v>
      </c>
      <c r="E25" s="8" t="e">
        <f>#REF!-#REF!</f>
        <v>#REF!</v>
      </c>
      <c r="F25" s="9"/>
      <c r="G25" s="5" t="s">
        <v>34</v>
      </c>
      <c r="H25" s="34" t="s">
        <v>84</v>
      </c>
      <c r="I25" s="46"/>
      <c r="K25" s="9"/>
    </row>
    <row r="26" spans="1:11" ht="14.25">
      <c r="A26" s="5" t="s">
        <v>35</v>
      </c>
      <c r="C26" s="5">
        <v>0</v>
      </c>
      <c r="D26" s="5">
        <f>SUM(D21:D25)</f>
        <v>0</v>
      </c>
      <c r="E26" s="8" t="e">
        <f>SUM(E21:E25)</f>
        <v>#REF!</v>
      </c>
      <c r="F26" s="8"/>
      <c r="G26" s="5" t="s">
        <v>36</v>
      </c>
      <c r="I26" s="7">
        <v>15736487</v>
      </c>
      <c r="J26" s="7">
        <v>18340487</v>
      </c>
      <c r="K26" s="9" t="e">
        <f>#REF!-#REF!</f>
        <v>#REF!</v>
      </c>
    </row>
    <row r="27" spans="5:11" ht="14.25">
      <c r="E27" s="11"/>
      <c r="F27" s="11"/>
      <c r="G27" s="5" t="s">
        <v>37</v>
      </c>
      <c r="I27" s="7">
        <v>2604000</v>
      </c>
      <c r="J27" s="7"/>
      <c r="K27" s="9" t="e">
        <f>#REF!-#REF!</f>
        <v>#REF!</v>
      </c>
    </row>
    <row r="28" spans="1:11" ht="14.25">
      <c r="A28" s="5" t="s">
        <v>38</v>
      </c>
      <c r="C28" s="5">
        <v>0</v>
      </c>
      <c r="D28" s="5">
        <v>0</v>
      </c>
      <c r="E28" s="11" t="e">
        <f>+#REF!-#REF!</f>
        <v>#REF!</v>
      </c>
      <c r="F28" s="11"/>
      <c r="G28" s="5" t="s">
        <v>39</v>
      </c>
      <c r="I28" s="7">
        <v>0</v>
      </c>
      <c r="J28" s="7">
        <v>0</v>
      </c>
      <c r="K28" s="9" t="e">
        <f>#REF!-#REF!</f>
        <v>#REF!</v>
      </c>
    </row>
    <row r="29" spans="5:11" ht="14.25">
      <c r="E29" s="11"/>
      <c r="F29" s="11"/>
      <c r="G29" s="5" t="s">
        <v>40</v>
      </c>
      <c r="I29" s="7">
        <v>0</v>
      </c>
      <c r="J29" s="7">
        <v>0</v>
      </c>
      <c r="K29" s="9" t="e">
        <f>#REF!-#REF!</f>
        <v>#REF!</v>
      </c>
    </row>
    <row r="30" spans="1:11" ht="14.25">
      <c r="A30" s="5" t="s">
        <v>41</v>
      </c>
      <c r="C30" s="5">
        <v>0</v>
      </c>
      <c r="D30" s="5">
        <v>0</v>
      </c>
      <c r="E30" s="8" t="e">
        <f>+E26+E28</f>
        <v>#REF!</v>
      </c>
      <c r="F30" s="8"/>
      <c r="G30" s="5" t="s">
        <v>78</v>
      </c>
      <c r="I30" s="7">
        <v>11136969</v>
      </c>
      <c r="J30" s="7">
        <v>5440396.53</v>
      </c>
      <c r="K30" s="9" t="e">
        <f>#REF!-#REF!</f>
        <v>#REF!</v>
      </c>
    </row>
    <row r="31" spans="1:11" ht="14.25">
      <c r="A31" s="5" t="s">
        <v>42</v>
      </c>
      <c r="C31" s="5">
        <v>0</v>
      </c>
      <c r="D31" s="5">
        <v>0</v>
      </c>
      <c r="E31" s="11"/>
      <c r="F31" s="11"/>
      <c r="G31" s="5" t="s">
        <v>43</v>
      </c>
      <c r="I31" s="7">
        <v>0</v>
      </c>
      <c r="J31" s="7">
        <v>0</v>
      </c>
      <c r="K31" s="9" t="e">
        <f>#REF!-#REF!</f>
        <v>#REF!</v>
      </c>
    </row>
    <row r="32" spans="1:11" ht="14.25">
      <c r="A32" s="5" t="s">
        <v>44</v>
      </c>
      <c r="C32" s="5">
        <v>0</v>
      </c>
      <c r="D32" s="5">
        <v>0</v>
      </c>
      <c r="E32" s="8" t="e">
        <f>#REF!-#REF!</f>
        <v>#REF!</v>
      </c>
      <c r="F32" s="12"/>
      <c r="G32" s="5" t="s">
        <v>79</v>
      </c>
      <c r="I32" s="7">
        <v>4617051</v>
      </c>
      <c r="J32" s="7">
        <v>8128533</v>
      </c>
      <c r="K32" s="9" t="e">
        <f>#REF!-#REF!</f>
        <v>#REF!</v>
      </c>
    </row>
    <row r="33" spans="1:11" ht="14.25">
      <c r="A33" s="5" t="s">
        <v>45</v>
      </c>
      <c r="C33" s="5">
        <v>0</v>
      </c>
      <c r="D33" s="5">
        <v>0</v>
      </c>
      <c r="E33" s="8" t="e">
        <f>#REF!-#REF!</f>
        <v>#REF!</v>
      </c>
      <c r="F33" s="12"/>
      <c r="G33" s="5" t="s">
        <v>46</v>
      </c>
      <c r="I33" s="7">
        <v>0</v>
      </c>
      <c r="J33" s="7"/>
      <c r="K33" s="9" t="e">
        <f>#REF!-#REF!</f>
        <v>#REF!</v>
      </c>
    </row>
    <row r="34" spans="1:11" ht="14.25">
      <c r="A34" s="5" t="s">
        <v>47</v>
      </c>
      <c r="C34" s="5">
        <v>0</v>
      </c>
      <c r="D34" s="5">
        <v>0</v>
      </c>
      <c r="E34" s="8" t="e">
        <f>#REF!-#REF!</f>
        <v>#REF!</v>
      </c>
      <c r="F34" s="12"/>
      <c r="G34" s="5" t="s">
        <v>48</v>
      </c>
      <c r="I34" s="7">
        <f>+I26+I27+I30+I32</f>
        <v>34094507</v>
      </c>
      <c r="J34" s="7">
        <f>+J26+J30+J32</f>
        <v>31909416.53</v>
      </c>
      <c r="K34" s="8" t="e">
        <f>SUM(K26:K33)</f>
        <v>#REF!</v>
      </c>
    </row>
    <row r="35" spans="1:11" ht="14.25">
      <c r="A35" s="5" t="s">
        <v>49</v>
      </c>
      <c r="C35" s="5">
        <v>0</v>
      </c>
      <c r="D35" s="5">
        <f>SUM(D31:D34)</f>
        <v>0</v>
      </c>
      <c r="E35" s="8" t="e">
        <f>SUM(E32:E34)</f>
        <v>#REF!</v>
      </c>
      <c r="F35" s="8"/>
      <c r="K35" s="9"/>
    </row>
    <row r="36" spans="5:11" ht="14.25">
      <c r="E36" s="8"/>
      <c r="F36" s="8"/>
      <c r="K36" s="9"/>
    </row>
    <row r="37" spans="1:13" ht="14.25">
      <c r="A37" s="5" t="s">
        <v>50</v>
      </c>
      <c r="C37" s="7">
        <f>+C18+C30+C35</f>
        <v>38268032</v>
      </c>
      <c r="D37" s="7">
        <f>+D18+D26+D35</f>
        <v>33759332</v>
      </c>
      <c r="E37" s="8" t="e">
        <f>+E18+E30+E35</f>
        <v>#REF!</v>
      </c>
      <c r="F37" s="8"/>
      <c r="G37" s="5" t="s">
        <v>51</v>
      </c>
      <c r="I37" s="7">
        <f>+I22+I34</f>
        <v>38268032</v>
      </c>
      <c r="J37" s="7">
        <f>+J22+J34</f>
        <v>33759331.53</v>
      </c>
      <c r="K37" s="9" t="e">
        <f>+#REF!-#REF!</f>
        <v>#REF!</v>
      </c>
      <c r="L37" s="7"/>
      <c r="M37" s="7"/>
    </row>
    <row r="38" spans="10:11" ht="14.25">
      <c r="J38" s="7"/>
      <c r="K38" s="9"/>
    </row>
    <row r="39" ht="14.25">
      <c r="K39" s="9"/>
    </row>
    <row r="40" ht="14.25">
      <c r="K40" s="9"/>
    </row>
    <row r="41" ht="14.25">
      <c r="K41" s="9"/>
    </row>
    <row r="42" ht="18.75" customHeight="1">
      <c r="J42" s="7">
        <f>+D37-J37</f>
        <v>0.4699999988079071</v>
      </c>
    </row>
    <row r="43" spans="1:10" ht="16.5" customHeight="1">
      <c r="A43" s="38" t="s">
        <v>52</v>
      </c>
      <c r="B43" s="38"/>
      <c r="C43" s="38"/>
      <c r="D43" s="38"/>
      <c r="E43" s="38" t="s">
        <v>53</v>
      </c>
      <c r="F43" s="39"/>
      <c r="G43" s="47" t="s">
        <v>57</v>
      </c>
      <c r="H43" s="47"/>
      <c r="I43" s="47"/>
      <c r="J43" s="47"/>
    </row>
    <row r="44" spans="1:10" ht="14.25">
      <c r="A44" s="38" t="s">
        <v>54</v>
      </c>
      <c r="B44" s="38"/>
      <c r="C44" s="38"/>
      <c r="D44" s="38"/>
      <c r="E44" s="38" t="s">
        <v>55</v>
      </c>
      <c r="F44" s="40"/>
      <c r="G44" s="47" t="s">
        <v>58</v>
      </c>
      <c r="H44" s="47"/>
      <c r="I44" s="47"/>
      <c r="J44" s="47"/>
    </row>
    <row r="45" spans="1:10" ht="14.25">
      <c r="A45" s="38"/>
      <c r="B45" s="38"/>
      <c r="C45" s="38"/>
      <c r="D45" s="38"/>
      <c r="E45" s="40"/>
      <c r="F45" s="40"/>
      <c r="G45" s="41"/>
      <c r="H45" s="41"/>
      <c r="I45" s="41"/>
      <c r="J45" s="41"/>
    </row>
    <row r="46" spans="1:10" ht="12.75" customHeight="1">
      <c r="A46" s="41"/>
      <c r="B46" s="41"/>
      <c r="C46" s="41"/>
      <c r="D46" s="42"/>
      <c r="E46" s="38" t="s">
        <v>56</v>
      </c>
      <c r="F46" s="38"/>
      <c r="G46" s="41"/>
      <c r="H46" s="41"/>
      <c r="I46" s="41"/>
      <c r="J46" s="41"/>
    </row>
    <row r="47" spans="1:11" ht="13.5" customHeight="1">
      <c r="A47" s="41"/>
      <c r="B47" s="38"/>
      <c r="C47" s="38"/>
      <c r="D47" s="38"/>
      <c r="E47" s="38"/>
      <c r="F47" s="38"/>
      <c r="G47" s="38"/>
      <c r="H47" s="38"/>
      <c r="I47" s="38"/>
      <c r="J47" s="38"/>
      <c r="K47" s="3"/>
    </row>
    <row r="48" spans="1:11" ht="14.25">
      <c r="A48" s="41"/>
      <c r="B48" s="38"/>
      <c r="C48" s="38"/>
      <c r="D48" s="43" t="s">
        <v>56</v>
      </c>
      <c r="E48" s="43"/>
      <c r="F48" s="43"/>
      <c r="G48" s="43"/>
      <c r="H48" s="38"/>
      <c r="I48" s="38"/>
      <c r="J48" s="38"/>
      <c r="K48" s="3"/>
    </row>
    <row r="49" spans="1:11" ht="14.25">
      <c r="A49" s="41"/>
      <c r="B49" s="41"/>
      <c r="C49" s="41"/>
      <c r="D49" s="43" t="s">
        <v>90</v>
      </c>
      <c r="E49" s="41"/>
      <c r="F49" s="41"/>
      <c r="G49" s="43"/>
      <c r="H49" s="41"/>
      <c r="I49" s="41"/>
      <c r="J49" s="41"/>
      <c r="K49" s="3"/>
    </row>
    <row r="50" spans="1:1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sheetProtection/>
  <mergeCells count="2">
    <mergeCell ref="G43:J43"/>
    <mergeCell ref="G44:J4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5">
      <selection activeCell="D30" sqref="D30"/>
    </sheetView>
  </sheetViews>
  <sheetFormatPr defaultColWidth="11.421875" defaultRowHeight="15"/>
  <cols>
    <col min="1" max="1" width="44.28125" style="14" customWidth="1"/>
    <col min="2" max="2" width="6.7109375" style="14" customWidth="1"/>
    <col min="3" max="3" width="11.140625" style="14" customWidth="1"/>
    <col min="4" max="4" width="14.28125" style="14" customWidth="1"/>
    <col min="5" max="5" width="11.421875" style="14" customWidth="1"/>
    <col min="6" max="6" width="33.8515625" style="14" bestFit="1" customWidth="1"/>
    <col min="7" max="16384" width="11.421875" style="14" customWidth="1"/>
  </cols>
  <sheetData>
    <row r="1" spans="1:4" ht="15" customHeight="1">
      <c r="A1" s="13" t="s">
        <v>0</v>
      </c>
      <c r="B1" s="13"/>
      <c r="C1" s="13"/>
      <c r="D1" s="13"/>
    </row>
    <row r="2" spans="1:4" ht="15">
      <c r="A2" s="15" t="s">
        <v>59</v>
      </c>
      <c r="B2" s="15"/>
      <c r="C2" s="15"/>
      <c r="D2" s="15"/>
    </row>
    <row r="3" spans="1:4" ht="15" customHeight="1">
      <c r="A3" s="15"/>
      <c r="B3" s="15"/>
      <c r="C3" s="15"/>
      <c r="D3" s="15"/>
    </row>
    <row r="4" spans="2:4" s="16" customFormat="1" ht="30" customHeight="1">
      <c r="B4" s="35" t="s">
        <v>4</v>
      </c>
      <c r="C4" s="44">
        <v>44561</v>
      </c>
      <c r="D4" s="20">
        <v>44196</v>
      </c>
    </row>
    <row r="5" spans="2:4" ht="15" customHeight="1">
      <c r="B5" s="36"/>
      <c r="C5" s="36"/>
      <c r="D5" s="19"/>
    </row>
    <row r="6" spans="1:4" ht="15" customHeight="1">
      <c r="A6" s="14" t="s">
        <v>60</v>
      </c>
      <c r="B6" s="36" t="s">
        <v>85</v>
      </c>
      <c r="C6" s="36"/>
      <c r="D6" s="19"/>
    </row>
    <row r="7" spans="1:4" ht="15" customHeight="1">
      <c r="A7" s="14" t="s">
        <v>61</v>
      </c>
      <c r="B7" s="36"/>
      <c r="C7" s="18">
        <v>39577190</v>
      </c>
      <c r="D7" s="17">
        <v>59699710</v>
      </c>
    </row>
    <row r="8" spans="1:4" ht="15" customHeight="1">
      <c r="A8" s="14" t="s">
        <v>88</v>
      </c>
      <c r="B8" s="36"/>
      <c r="C8" s="18">
        <v>868500</v>
      </c>
      <c r="D8" s="17">
        <v>211000</v>
      </c>
    </row>
    <row r="9" spans="1:4" ht="15" customHeight="1">
      <c r="A9" s="21" t="s">
        <v>73</v>
      </c>
      <c r="B9" s="36"/>
      <c r="C9" s="18">
        <v>27823471</v>
      </c>
      <c r="D9" s="17">
        <v>35082264</v>
      </c>
    </row>
    <row r="10" spans="1:4" ht="15" customHeight="1">
      <c r="A10" s="14" t="s">
        <v>74</v>
      </c>
      <c r="B10" s="36"/>
      <c r="C10" s="18">
        <f>+C7-C8-C9</f>
        <v>10885219</v>
      </c>
      <c r="D10" s="17">
        <f>D7-D8-D9</f>
        <v>24406446</v>
      </c>
    </row>
    <row r="11" spans="2:4" ht="15" customHeight="1">
      <c r="B11" s="36"/>
      <c r="C11" s="36"/>
      <c r="D11" s="17"/>
    </row>
    <row r="12" spans="1:4" ht="15" customHeight="1">
      <c r="A12" s="14" t="s">
        <v>62</v>
      </c>
      <c r="B12" s="36" t="s">
        <v>86</v>
      </c>
      <c r="C12" s="36"/>
      <c r="D12" s="17"/>
    </row>
    <row r="13" spans="1:4" ht="15" customHeight="1">
      <c r="A13" s="14" t="s">
        <v>63</v>
      </c>
      <c r="B13" s="36"/>
      <c r="C13" s="18">
        <v>4360700</v>
      </c>
      <c r="D13" s="17">
        <f>+D14</f>
        <v>16519548</v>
      </c>
    </row>
    <row r="14" spans="1:4" ht="15" customHeight="1">
      <c r="A14" s="22" t="s">
        <v>64</v>
      </c>
      <c r="B14" s="37"/>
      <c r="C14" s="17">
        <f>+C13</f>
        <v>4360700</v>
      </c>
      <c r="D14" s="17">
        <v>16519548</v>
      </c>
    </row>
    <row r="15" spans="1:4" ht="15" customHeight="1">
      <c r="A15" s="14" t="s">
        <v>75</v>
      </c>
      <c r="B15" s="36"/>
      <c r="C15" s="18">
        <f>+C10-C14</f>
        <v>6524519</v>
      </c>
      <c r="D15" s="17">
        <f>D10-D14</f>
        <v>7886898</v>
      </c>
    </row>
    <row r="16" spans="2:4" ht="15" customHeight="1">
      <c r="B16" s="36"/>
      <c r="C16" s="36"/>
      <c r="D16" s="17"/>
    </row>
    <row r="17" spans="1:4" ht="15" customHeight="1">
      <c r="A17" s="14" t="s">
        <v>65</v>
      </c>
      <c r="B17" s="36" t="s">
        <v>87</v>
      </c>
      <c r="C17" s="36"/>
      <c r="D17" s="17"/>
    </row>
    <row r="18" spans="1:4" ht="15" customHeight="1">
      <c r="A18" s="14" t="s">
        <v>66</v>
      </c>
      <c r="B18" s="36"/>
      <c r="C18" s="18">
        <v>356083</v>
      </c>
      <c r="D18" s="17">
        <v>435070.44</v>
      </c>
    </row>
    <row r="19" spans="1:4" ht="15" customHeight="1">
      <c r="A19" s="14" t="s">
        <v>91</v>
      </c>
      <c r="B19" s="36"/>
      <c r="C19" s="18">
        <v>0</v>
      </c>
      <c r="D19" s="17">
        <v>42146.89</v>
      </c>
    </row>
    <row r="20" spans="1:4" ht="15" customHeight="1">
      <c r="A20" s="22" t="s">
        <v>68</v>
      </c>
      <c r="B20" s="37"/>
      <c r="C20" s="17">
        <f>+C18+C19</f>
        <v>356083</v>
      </c>
      <c r="D20" s="17">
        <f>+D18+D19</f>
        <v>477217.33</v>
      </c>
    </row>
    <row r="21" ht="15" customHeight="1">
      <c r="D21" s="17"/>
    </row>
    <row r="22" spans="1:4" ht="15" customHeight="1">
      <c r="A22" s="14" t="s">
        <v>69</v>
      </c>
      <c r="D22" s="17"/>
    </row>
    <row r="23" spans="1:4" ht="15" customHeight="1">
      <c r="A23" s="14" t="s">
        <v>66</v>
      </c>
      <c r="C23" s="18">
        <v>18615</v>
      </c>
      <c r="D23" s="17">
        <v>16852</v>
      </c>
    </row>
    <row r="24" spans="1:4" ht="15" customHeight="1">
      <c r="A24" s="14" t="s">
        <v>67</v>
      </c>
      <c r="C24" s="18">
        <v>905000</v>
      </c>
      <c r="D24" s="17">
        <v>702000</v>
      </c>
    </row>
    <row r="25" spans="1:4" ht="15" customHeight="1">
      <c r="A25" s="22" t="s">
        <v>70</v>
      </c>
      <c r="B25" s="22"/>
      <c r="C25" s="17">
        <f>+C23+C24</f>
        <v>923615</v>
      </c>
      <c r="D25" s="17">
        <f>+D23+D24</f>
        <v>718852</v>
      </c>
    </row>
    <row r="26" spans="1:4" ht="15" customHeight="1">
      <c r="A26" s="14" t="s">
        <v>71</v>
      </c>
      <c r="D26" s="18"/>
    </row>
    <row r="27" spans="1:4" ht="15" customHeight="1">
      <c r="A27" s="14" t="s">
        <v>76</v>
      </c>
      <c r="C27" s="18">
        <f>+C15-C20+C25</f>
        <v>7092051</v>
      </c>
      <c r="D27" s="18">
        <f>D15-D20+D25</f>
        <v>8128532.67</v>
      </c>
    </row>
    <row r="28" spans="1:4" ht="15" customHeight="1">
      <c r="A28" s="14" t="s">
        <v>72</v>
      </c>
      <c r="C28" s="18">
        <v>2475000</v>
      </c>
      <c r="D28" s="18">
        <v>0</v>
      </c>
    </row>
    <row r="29" spans="1:4" ht="15" customHeight="1">
      <c r="A29" s="14" t="s">
        <v>77</v>
      </c>
      <c r="C29" s="18">
        <f>+C27-C28</f>
        <v>4617051</v>
      </c>
      <c r="D29" s="18">
        <f>+D27</f>
        <v>8128532.67</v>
      </c>
    </row>
    <row r="30" ht="15" customHeight="1"/>
    <row r="31" ht="15" customHeight="1"/>
    <row r="32" ht="15" customHeight="1"/>
    <row r="33" ht="15" customHeight="1"/>
    <row r="34" spans="1:4" ht="15.75" customHeight="1">
      <c r="A34" s="5"/>
      <c r="B34" s="5"/>
      <c r="C34" s="5"/>
      <c r="D34" s="5"/>
    </row>
    <row r="36" spans="1:10" s="5" customFormat="1" ht="16.5" customHeight="1">
      <c r="A36" s="23" t="s">
        <v>52</v>
      </c>
      <c r="B36" s="23"/>
      <c r="C36" s="23"/>
      <c r="D36" s="23"/>
      <c r="E36" s="24"/>
      <c r="G36" s="14"/>
      <c r="H36" s="14"/>
      <c r="I36" s="14"/>
      <c r="J36" s="14"/>
    </row>
    <row r="37" spans="1:10" s="5" customFormat="1" ht="14.25">
      <c r="A37" s="23" t="s">
        <v>54</v>
      </c>
      <c r="B37" s="23"/>
      <c r="C37" s="23"/>
      <c r="D37" s="23"/>
      <c r="E37" s="25"/>
      <c r="G37" s="14"/>
      <c r="H37" s="14"/>
      <c r="I37" s="14"/>
      <c r="J37" s="14"/>
    </row>
    <row r="38" spans="1:10" s="5" customFormat="1" ht="14.25">
      <c r="A38" s="23"/>
      <c r="B38" s="23"/>
      <c r="C38" s="23"/>
      <c r="D38" s="23"/>
      <c r="E38" s="25"/>
      <c r="G38" s="14"/>
      <c r="H38" s="14"/>
      <c r="I38" s="14"/>
      <c r="J38" s="14"/>
    </row>
    <row r="39" spans="1:10" s="5" customFormat="1" ht="14.25">
      <c r="A39" s="23"/>
      <c r="B39" s="23"/>
      <c r="C39" s="23"/>
      <c r="D39" s="23"/>
      <c r="E39" s="25"/>
      <c r="G39" s="14"/>
      <c r="H39" s="14"/>
      <c r="I39" s="14"/>
      <c r="J39" s="14"/>
    </row>
    <row r="40" spans="1:5" ht="18.75" customHeight="1">
      <c r="A40" s="26"/>
      <c r="B40" s="26"/>
      <c r="C40" s="26"/>
      <c r="D40" s="26"/>
      <c r="E40" s="27"/>
    </row>
    <row r="41" spans="1:5" ht="9.75" customHeight="1">
      <c r="A41" s="26"/>
      <c r="B41" s="26"/>
      <c r="C41" s="26"/>
      <c r="D41" s="26"/>
      <c r="E41" s="27"/>
    </row>
    <row r="42" spans="1:5" ht="15" customHeight="1">
      <c r="A42" s="48" t="s">
        <v>56</v>
      </c>
      <c r="B42" s="48"/>
      <c r="C42" s="48"/>
      <c r="D42" s="48"/>
      <c r="E42" s="27"/>
    </row>
    <row r="43" spans="1:5" ht="15" customHeight="1">
      <c r="A43" s="48" t="s">
        <v>80</v>
      </c>
      <c r="B43" s="48"/>
      <c r="C43" s="48"/>
      <c r="D43" s="48"/>
      <c r="E43" s="27"/>
    </row>
    <row r="44" spans="1:4" ht="15" customHeight="1">
      <c r="A44" s="49"/>
      <c r="B44" s="49"/>
      <c r="C44" s="49"/>
      <c r="D44" s="49"/>
    </row>
  </sheetData>
  <sheetProtection/>
  <mergeCells count="3">
    <mergeCell ref="A42:D42"/>
    <mergeCell ref="A43:D43"/>
    <mergeCell ref="A44:D4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ANCIZAR</cp:lastModifiedBy>
  <dcterms:created xsi:type="dcterms:W3CDTF">2021-04-17T03:18:08Z</dcterms:created>
  <dcterms:modified xsi:type="dcterms:W3CDTF">2022-02-23T19:04:47Z</dcterms:modified>
  <cp:category/>
  <cp:version/>
  <cp:contentType/>
  <cp:contentStatus/>
</cp:coreProperties>
</file>